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1820" activeTab="0"/>
  </bookViews>
  <sheets>
    <sheet name="сравнительная 1 полугодие" sheetId="1" r:id="rId1"/>
  </sheets>
  <externalReferences>
    <externalReference r:id="rId4"/>
  </externalReferences>
  <definedNames>
    <definedName name="_xlnm.Print_Titles" localSheetId="0">'сравнительная 1 полугодие'!$3:$4</definedName>
  </definedNames>
  <calcPr fullCalcOnLoad="1"/>
</workbook>
</file>

<file path=xl/sharedStrings.xml><?xml version="1.0" encoding="utf-8"?>
<sst xmlns="http://schemas.openxmlformats.org/spreadsheetml/2006/main" count="235" uniqueCount="101">
  <si>
    <t>(в рублях)</t>
  </si>
  <si>
    <t>Р</t>
  </si>
  <si>
    <t>П</t>
  </si>
  <si>
    <t xml:space="preserve">Наименование </t>
  </si>
  <si>
    <t>Исполнено за I полугодие 
2016 года</t>
  </si>
  <si>
    <t>Исполнено за I полугодие 
2017 года</t>
  </si>
  <si>
    <t>Отклонение 2017 года от 2016 года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</si>
  <si>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</si>
  <si>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</si>
  <si>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</si>
  <si>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</si>
  <si>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</si>
  <si>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</si>
  <si>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</si>
  <si>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</si>
  <si>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</si>
  <si>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</si>
  <si>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</si>
  <si>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</si>
  <si>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</si>
  <si>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</si>
  <si>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</si>
  <si>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</si>
  <si>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</si>
  <si>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</si>
  <si>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</si>
  <si>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</si>
  <si>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</si>
  <si>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</si>
  <si>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</si>
  <si>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</si>
  <si>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</si>
  <si>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</si>
  <si>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</si>
  <si>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</si>
  <si>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</si>
  <si>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</si>
  <si>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</si>
  <si>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</si>
  <si>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</si>
  <si>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</si>
  <si>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</si>
  <si>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</si>
  <si>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</si>
  <si>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</si>
  <si>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</si>
  <si>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</si>
  <si>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</si>
  <si>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</si>
  <si>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</si>
  <si>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</si>
  <si>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</si>
  <si>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</si>
  <si>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</si>
  <si>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</si>
  <si>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</si>
  <si>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</si>
  <si>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</si>
  <si>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</si>
  <si>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</si>
  <si>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</si>
  <si>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</si>
  <si>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</si>
  <si>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</si>
  <si>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</si>
  <si>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</si>
  <si>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</si>
  <si>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</si>
  <si>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</si>
  <si>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</si>
  <si>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</si>
  <si>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</si>
  <si>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</si>
  <si>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</si>
  <si>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</si>
  <si>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</si>
  <si>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</si>
  <si>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</si>
  <si>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</si>
  <si>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</si>
  <si>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</si>
  <si>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</si>
  <si>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</si>
  <si>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</si>
  <si>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</si>
  <si>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</si>
  <si>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</si>
  <si>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</si>
  <si>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</si>
  <si>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</si>
  <si>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</si>
  <si>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</si>
  <si>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</si>
  <si>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</si>
  <si>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</si>
  <si>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</si>
  <si>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</si>
  <si>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</si>
  <si>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</si>
  <si>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</si>
  <si>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АНАЛИТИЧЕСКИЕ ДАННЫЕ ПО РАСХОДАМ ОБЛАСТНОГО БЮДЖЕТА ПО РАЗДЕЛАМ И ПОДРАЗДЕЛАМ КЛАССИФИКАЦИИ РАСХОДОВ БЮДЖЕТОВ ЗА I ПОЛУГОДИЕ 2017 ГОДА В СРАВНЕНИИ С СООТВЕТСТВУЮЩИМ ПЕРИОДОМ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</si>
</sst>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color indexed="24"/>
      <name val="Times New Roman Cyr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9"/>
      <name val="Times New Roman Cyr"/>
      <family val="0"/>
    </font>
    <font>
      <b/>
      <sz val="13"/>
      <name val="Times New Roman Cyr"/>
      <family val="0"/>
    </font>
    <font>
      <b/>
      <sz val="12"/>
      <color indexed="32"/>
      <name val="Arial Cyr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2"/>
      <color indexed="32"/>
      <name val="Arial Cyr"/>
      <family val="2"/>
    </font>
    <font>
      <sz val="12"/>
      <color indexed="8"/>
      <name val="Times New Roman"/>
      <family val="1"/>
    </font>
    <font>
      <i/>
      <sz val="11"/>
      <color indexed="3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top"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4" fontId="28" fillId="0" borderId="6">
      <alignment wrapText="1"/>
      <protection/>
    </xf>
    <xf numFmtId="164" fontId="32" fillId="0" borderId="7" applyBorder="0">
      <alignment wrapText="1"/>
      <protection/>
    </xf>
    <xf numFmtId="164" fontId="34" fillId="0" borderId="7" applyBorder="0">
      <alignment wrapText="1"/>
      <protection/>
    </xf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top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10" applyNumberFormat="0" applyFont="0" applyAlignment="0" applyProtection="0"/>
    <xf numFmtId="9" fontId="35" fillId="0" borderId="0" applyFont="0" applyFill="0" applyBorder="0" applyAlignment="0" applyProtection="0"/>
    <xf numFmtId="0" fontId="49" fillId="0" borderId="11" applyNumberFormat="0" applyFill="0" applyAlignment="0" applyProtection="0"/>
    <xf numFmtId="1" fontId="23" fillId="0" borderId="0">
      <alignment/>
      <protection/>
    </xf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 vertical="top" wrapText="1"/>
    </xf>
    <xf numFmtId="0" fontId="19" fillId="0" borderId="0" xfId="55" applyFont="1" applyFill="1" applyAlignment="1">
      <alignment horizontal="center" vertical="center" wrapText="1"/>
      <protection/>
    </xf>
    <xf numFmtId="0" fontId="18" fillId="0" borderId="0" xfId="55" applyAlignment="1">
      <alignment wrapText="1"/>
      <protection/>
    </xf>
    <xf numFmtId="0" fontId="21" fillId="0" borderId="0" xfId="55" applyFont="1" applyFill="1" applyBorder="1" applyAlignment="1">
      <alignment vertical="center" wrapText="1"/>
      <protection/>
    </xf>
    <xf numFmtId="0" fontId="22" fillId="0" borderId="0" xfId="55" applyFont="1" applyFill="1">
      <alignment/>
      <protection/>
    </xf>
    <xf numFmtId="0" fontId="22" fillId="0" borderId="0" xfId="55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49" fontId="24" fillId="0" borderId="12" xfId="62" applyNumberFormat="1" applyFont="1" applyFill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2" xfId="55" applyFont="1" applyFill="1" applyBorder="1" applyAlignment="1">
      <alignment horizontal="center" vertical="center" wrapText="1"/>
      <protection/>
    </xf>
    <xf numFmtId="49" fontId="24" fillId="0" borderId="12" xfId="62" applyNumberFormat="1" applyFont="1" applyFill="1" applyBorder="1" applyAlignment="1">
      <alignment horizontal="center" vertical="center" wrapText="1"/>
      <protection/>
    </xf>
    <xf numFmtId="0" fontId="24" fillId="0" borderId="12" xfId="55" applyFont="1" applyFill="1" applyBorder="1" applyAlignment="1">
      <alignment horizontal="center" vertical="center" wrapText="1"/>
      <protection/>
    </xf>
    <xf numFmtId="49" fontId="25" fillId="0" borderId="12" xfId="62" applyNumberFormat="1" applyFont="1" applyFill="1" applyBorder="1" applyAlignment="1">
      <alignment horizontal="center" vertical="center" wrapText="1"/>
      <protection/>
    </xf>
    <xf numFmtId="49" fontId="26" fillId="0" borderId="12" xfId="62" applyNumberFormat="1" applyFont="1" applyFill="1" applyBorder="1" applyAlignment="1">
      <alignment horizontal="center" vertical="center" wrapText="1"/>
      <protection/>
    </xf>
    <xf numFmtId="49" fontId="25" fillId="0" borderId="12" xfId="62" applyNumberFormat="1" applyFont="1" applyFill="1" applyBorder="1" applyAlignment="1">
      <alignment horizontal="right" vertical="center" wrapText="1"/>
      <protection/>
    </xf>
    <xf numFmtId="4" fontId="27" fillId="0" borderId="12" xfId="62" applyNumberFormat="1" applyFont="1" applyFill="1" applyBorder="1" applyAlignment="1" applyProtection="1">
      <alignment horizontal="right" vertical="center" wrapText="1"/>
      <protection/>
    </xf>
    <xf numFmtId="4" fontId="27" fillId="0" borderId="12" xfId="55" applyNumberFormat="1" applyFont="1" applyFill="1" applyBorder="1" applyAlignment="1">
      <alignment vertical="top"/>
      <protection/>
    </xf>
    <xf numFmtId="164" fontId="29" fillId="0" borderId="12" xfId="48" applyNumberFormat="1" applyFont="1" applyFill="1" applyBorder="1" applyAlignment="1" quotePrefix="1">
      <alignment vertical="top" wrapText="1"/>
      <protection/>
    </xf>
    <xf numFmtId="49" fontId="29" fillId="0" borderId="12" xfId="48" applyNumberFormat="1" applyFont="1" applyFill="1" applyBorder="1" applyAlignment="1">
      <alignment vertical="top" wrapText="1"/>
      <protection/>
    </xf>
    <xf numFmtId="164" fontId="29" fillId="0" borderId="12" xfId="48" applyNumberFormat="1" applyFont="1" applyFill="1" applyBorder="1" applyAlignment="1">
      <alignment vertical="top" wrapText="1"/>
      <protection/>
    </xf>
    <xf numFmtId="4" fontId="29" fillId="0" borderId="12" xfId="48" applyNumberFormat="1" applyFont="1" applyFill="1" applyBorder="1" applyAlignment="1">
      <alignment vertical="top" wrapText="1"/>
      <protection/>
    </xf>
    <xf numFmtId="4" fontId="29" fillId="0" borderId="12" xfId="62" applyNumberFormat="1" applyFont="1" applyFill="1" applyBorder="1" applyAlignment="1">
      <alignment horizontal="right" vertical="top" wrapText="1"/>
      <protection/>
    </xf>
    <xf numFmtId="4" fontId="19" fillId="0" borderId="12" xfId="55" applyNumberFormat="1" applyFont="1" applyFill="1" applyBorder="1" applyAlignment="1">
      <alignment vertical="top"/>
      <protection/>
    </xf>
    <xf numFmtId="4" fontId="29" fillId="0" borderId="12" xfId="55" applyNumberFormat="1" applyFont="1" applyFill="1" applyBorder="1" applyAlignment="1">
      <alignment vertical="top"/>
      <protection/>
    </xf>
    <xf numFmtId="49" fontId="21" fillId="0" borderId="12" xfId="48" applyNumberFormat="1" applyFont="1" applyFill="1" applyBorder="1" applyAlignment="1">
      <alignment vertical="top" wrapText="1"/>
      <protection/>
    </xf>
    <xf numFmtId="164" fontId="30" fillId="0" borderId="12" xfId="48" applyNumberFormat="1" applyFont="1" applyFill="1" applyBorder="1" applyAlignment="1">
      <alignment vertical="top" wrapText="1"/>
      <protection/>
    </xf>
    <xf numFmtId="4" fontId="30" fillId="0" borderId="12" xfId="48" applyNumberFormat="1" applyFont="1" applyFill="1" applyBorder="1" applyAlignment="1">
      <alignment vertical="top" wrapText="1"/>
      <protection/>
    </xf>
    <xf numFmtId="4" fontId="30" fillId="0" borderId="12" xfId="62" applyNumberFormat="1" applyFont="1" applyFill="1" applyBorder="1" applyAlignment="1">
      <alignment horizontal="right" vertical="top" wrapText="1"/>
      <protection/>
    </xf>
    <xf numFmtId="4" fontId="22" fillId="0" borderId="12" xfId="55" applyNumberFormat="1" applyFont="1" applyFill="1" applyBorder="1" applyAlignment="1">
      <alignment vertical="top"/>
      <protection/>
    </xf>
    <xf numFmtId="4" fontId="30" fillId="0" borderId="12" xfId="55" applyNumberFormat="1" applyFont="1" applyFill="1" applyBorder="1" applyAlignment="1">
      <alignment vertical="top"/>
      <protection/>
    </xf>
    <xf numFmtId="164" fontId="21" fillId="0" borderId="12" xfId="48" applyNumberFormat="1" applyFont="1" applyFill="1" applyBorder="1" applyAlignment="1" quotePrefix="1">
      <alignment vertical="top" wrapText="1"/>
      <protection/>
    </xf>
    <xf numFmtId="164" fontId="30" fillId="0" borderId="12" xfId="48" applyNumberFormat="1" applyFont="1" applyFill="1" applyBorder="1" applyAlignment="1">
      <alignment vertical="top" wrapText="1"/>
      <protection/>
    </xf>
    <xf numFmtId="49" fontId="31" fillId="0" borderId="12" xfId="48" applyNumberFormat="1" applyFont="1" applyFill="1" applyBorder="1" applyAlignment="1">
      <alignment vertical="top" wrapText="1"/>
      <protection/>
    </xf>
    <xf numFmtId="49" fontId="21" fillId="0" borderId="12" xfId="49" applyNumberFormat="1" applyFont="1" applyFill="1" applyBorder="1" applyAlignment="1">
      <alignment vertical="top" wrapText="1"/>
      <protection/>
    </xf>
    <xf numFmtId="164" fontId="30" fillId="0" borderId="12" xfId="49" applyNumberFormat="1" applyFont="1" applyFill="1" applyBorder="1" applyAlignment="1">
      <alignment vertical="top" wrapText="1"/>
      <protection/>
    </xf>
    <xf numFmtId="4" fontId="30" fillId="0" borderId="12" xfId="49" applyNumberFormat="1" applyFont="1" applyFill="1" applyBorder="1" applyAlignment="1">
      <alignment vertical="top" wrapText="1"/>
      <protection/>
    </xf>
    <xf numFmtId="164" fontId="30" fillId="0" borderId="12" xfId="49" applyNumberFormat="1" applyFont="1" applyFill="1" applyBorder="1" applyAlignment="1">
      <alignment vertical="top" wrapText="1"/>
      <protection/>
    </xf>
    <xf numFmtId="49" fontId="31" fillId="0" borderId="12" xfId="49" applyNumberFormat="1" applyFont="1" applyFill="1" applyBorder="1" applyAlignment="1">
      <alignment vertical="top" wrapText="1"/>
      <protection/>
    </xf>
    <xf numFmtId="49" fontId="29" fillId="0" borderId="12" xfId="49" applyNumberFormat="1" applyFont="1" applyFill="1" applyBorder="1" applyAlignment="1">
      <alignment vertical="top" wrapText="1"/>
      <protection/>
    </xf>
    <xf numFmtId="164" fontId="29" fillId="0" borderId="12" xfId="49" applyNumberFormat="1" applyFont="1" applyFill="1" applyBorder="1" applyAlignment="1">
      <alignment vertical="top" wrapText="1"/>
      <protection/>
    </xf>
    <xf numFmtId="4" fontId="29" fillId="0" borderId="12" xfId="49" applyNumberFormat="1" applyFont="1" applyFill="1" applyBorder="1" applyAlignment="1">
      <alignment vertical="top" wrapText="1"/>
      <protection/>
    </xf>
    <xf numFmtId="49" fontId="21" fillId="0" borderId="12" xfId="48" applyNumberFormat="1" applyFont="1" applyFill="1" applyBorder="1" applyAlignment="1" quotePrefix="1">
      <alignment vertical="top" wrapText="1"/>
      <protection/>
    </xf>
    <xf numFmtId="49" fontId="21" fillId="0" borderId="12" xfId="49" applyNumberFormat="1" applyFont="1" applyFill="1" applyBorder="1" applyAlignment="1" quotePrefix="1">
      <alignment vertical="top" wrapText="1"/>
      <protection/>
    </xf>
    <xf numFmtId="49" fontId="19" fillId="0" borderId="12" xfId="49" applyNumberFormat="1" applyFont="1" applyFill="1" applyBorder="1" applyAlignment="1">
      <alignment vertical="top" wrapText="1"/>
      <protection/>
    </xf>
    <xf numFmtId="164" fontId="19" fillId="0" borderId="12" xfId="49" applyNumberFormat="1" applyFont="1" applyFill="1" applyBorder="1" applyAlignment="1">
      <alignment vertical="top" wrapText="1"/>
      <protection/>
    </xf>
    <xf numFmtId="0" fontId="52" fillId="0" borderId="13" xfId="0" applyFont="1" applyFill="1" applyBorder="1" applyAlignment="1">
      <alignment wrapText="1"/>
    </xf>
    <xf numFmtId="0" fontId="21" fillId="0" borderId="12" xfId="62" applyNumberFormat="1" applyFont="1" applyFill="1" applyBorder="1" applyAlignment="1">
      <alignment horizontal="left" vertical="top" wrapText="1"/>
      <protection/>
    </xf>
    <xf numFmtId="49" fontId="21" fillId="0" borderId="12" xfId="55" applyNumberFormat="1" applyFont="1" applyFill="1" applyBorder="1" applyAlignment="1">
      <alignment vertical="top"/>
      <protection/>
    </xf>
    <xf numFmtId="49" fontId="30" fillId="0" borderId="12" xfId="55" applyNumberFormat="1" applyFont="1" applyFill="1" applyBorder="1" applyAlignment="1">
      <alignment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DG-2017\&#1060;&#1091;&#1085;&#1082;&#1094;.&#1082;&#1083;&#1072;&#1089;&#1089;&#1080;&#1092;&#1080;&#1082;&#1072;&#1094;&#1080;&#1103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-2019 "/>
      <sheetName val="сравнительная"/>
      <sheetName val="отчет 1 квартал"/>
      <sheetName val="отчет 1 квартал (без плана)"/>
      <sheetName val="сравнительная 1 квартал"/>
      <sheetName val="поправки-май"/>
      <sheetName val="отчет 1 полугодие"/>
      <sheetName val="отчет 1 полугодие (без плана)"/>
      <sheetName val="сравнительная 1 полугод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F5" sqref="F5"/>
    </sheetView>
  </sheetViews>
  <sheetFormatPr defaultColWidth="9.33203125" defaultRowHeight="12.75"/>
  <cols>
    <col min="1" max="1" width="7.16015625" style="0" customWidth="1"/>
    <col min="2" max="2" width="7.5" style="0" customWidth="1"/>
    <col min="3" max="3" width="47.5" style="0" customWidth="1"/>
    <col min="4" max="4" width="25.83203125" style="0" customWidth="1"/>
    <col min="5" max="5" width="13.16015625" style="0" customWidth="1"/>
    <col min="6" max="6" width="25" style="0" customWidth="1"/>
    <col min="7" max="7" width="14" style="0" customWidth="1"/>
    <col min="8" max="8" width="22.16015625" style="0" customWidth="1"/>
    <col min="9" max="9" width="15.83203125" style="0" customWidth="1"/>
  </cols>
  <sheetData>
    <row r="1" spans="1:9" ht="40.5" customHeight="1">
      <c r="A1" s="1" t="s">
        <v>100</v>
      </c>
      <c r="B1" s="2"/>
      <c r="C1" s="2"/>
      <c r="D1" s="2"/>
      <c r="E1" s="2"/>
      <c r="F1" s="2"/>
      <c r="G1" s="2"/>
      <c r="H1" s="2"/>
      <c r="I1" s="2"/>
    </row>
    <row r="2" spans="1:9" ht="15.75">
      <c r="A2" s="3"/>
      <c r="B2" s="3"/>
      <c r="C2" s="3"/>
      <c r="D2" s="3"/>
      <c r="E2" s="3"/>
      <c r="F2" s="4"/>
      <c r="G2" s="4"/>
      <c r="H2" s="5" t="s">
        <v>0</v>
      </c>
      <c r="I2" s="6"/>
    </row>
    <row r="3" spans="1:9" ht="33.75" customHeight="1">
      <c r="A3" s="7" t="s">
        <v>1</v>
      </c>
      <c r="B3" s="7" t="s">
        <v>2</v>
      </c>
      <c r="C3" s="7" t="s">
        <v>3</v>
      </c>
      <c r="D3" s="7" t="s">
        <v>4</v>
      </c>
      <c r="E3" s="8"/>
      <c r="F3" s="7" t="s">
        <v>5</v>
      </c>
      <c r="G3" s="8"/>
      <c r="H3" s="9" t="s">
        <v>6</v>
      </c>
      <c r="I3" s="9" t="s">
        <v>7</v>
      </c>
    </row>
    <row r="4" spans="1:9" ht="28.5">
      <c r="A4" s="8"/>
      <c r="B4" s="8"/>
      <c r="C4" s="8"/>
      <c r="D4" s="10" t="s">
        <v>8</v>
      </c>
      <c r="E4" s="11" t="s">
        <v>9</v>
      </c>
      <c r="F4" s="10" t="s">
        <v>8</v>
      </c>
      <c r="G4" s="11" t="s">
        <v>9</v>
      </c>
      <c r="H4" s="8"/>
      <c r="I4" s="8"/>
    </row>
    <row r="5" spans="1:9" ht="18.75">
      <c r="A5" s="12"/>
      <c r="B5" s="13"/>
      <c r="C5" s="14" t="s">
        <v>10</v>
      </c>
      <c r="D5" s="15">
        <f>SUM(D6,D15,D17,D22,D32,D37,D41,D49,D52,D59,D65,D70,D74,D76)</f>
        <v>21974541210.339996</v>
      </c>
      <c r="E5" s="15">
        <f>SUM(E6,E15,E17,E22,E32,E37,E41,E49,E52,E59,E65,E70,E74,E76)</f>
        <v>100.00000000000003</v>
      </c>
      <c r="F5" s="15">
        <f>SUM(F6,F15,F17,F22,F32,F37,F41,F49,F52,F59,F65,F70,F74,F76)</f>
        <v>25826280793.850006</v>
      </c>
      <c r="G5" s="15">
        <f>SUM(G6,G15,G17,G22,G32,G37,G41,G49,G52,G59,G65,G70,G74,G76)</f>
        <v>100</v>
      </c>
      <c r="H5" s="16">
        <f>F5-D5</f>
        <v>3851739583.51001</v>
      </c>
      <c r="I5" s="16">
        <f>F5/D5*100</f>
        <v>117.5281911310057</v>
      </c>
    </row>
    <row r="6" spans="1:9" ht="28.5">
      <c r="A6" s="17" t="s">
        <v>11</v>
      </c>
      <c r="B6" s="18" t="s">
        <v>12</v>
      </c>
      <c r="C6" s="19" t="s">
        <v>13</v>
      </c>
      <c r="D6" s="20">
        <f>SUM(D7:D14)</f>
        <v>518702595.34</v>
      </c>
      <c r="E6" s="21">
        <f>D6/$D$5*100</f>
        <v>2.360470648169562</v>
      </c>
      <c r="F6" s="20">
        <f>SUM(F7:F14)</f>
        <v>605571792.77</v>
      </c>
      <c r="G6" s="22">
        <f>F6/$F$5*100</f>
        <v>2.3447890062211525</v>
      </c>
      <c r="H6" s="23">
        <f aca="true" t="shared" si="0" ref="H6:H69">F6-D6</f>
        <v>86869197.43</v>
      </c>
      <c r="I6" s="23">
        <f aca="true" t="shared" si="1" ref="I6:I69">F6/D6*100</f>
        <v>116.74739980297551</v>
      </c>
    </row>
    <row r="7" spans="1:9" ht="45">
      <c r="A7" s="24" t="s">
        <v>11</v>
      </c>
      <c r="B7" s="24" t="s">
        <v>14</v>
      </c>
      <c r="C7" s="25" t="s">
        <v>15</v>
      </c>
      <c r="D7" s="26">
        <v>2164337.5</v>
      </c>
      <c r="E7" s="27">
        <f>D7/$D$5*100</f>
        <v>0.009849295506481762</v>
      </c>
      <c r="F7" s="26">
        <v>1893795.78</v>
      </c>
      <c r="G7" s="28">
        <f>F7/$F$5*100</f>
        <v>0.007332824246420213</v>
      </c>
      <c r="H7" s="29">
        <f t="shared" si="0"/>
        <v>-270541.72</v>
      </c>
      <c r="I7" s="29">
        <f t="shared" si="1"/>
        <v>87.50002160014323</v>
      </c>
    </row>
    <row r="8" spans="1:9" ht="75">
      <c r="A8" s="30" t="s">
        <v>11</v>
      </c>
      <c r="B8" s="24" t="s">
        <v>16</v>
      </c>
      <c r="C8" s="25" t="s">
        <v>17</v>
      </c>
      <c r="D8" s="26">
        <v>51578743.06</v>
      </c>
      <c r="E8" s="27">
        <f aca="true" t="shared" si="2" ref="E8:E71">D8/$D$5*100</f>
        <v>0.2347204547584817</v>
      </c>
      <c r="F8" s="26">
        <v>49198575.3</v>
      </c>
      <c r="G8" s="28">
        <f aca="true" t="shared" si="3" ref="G8:G71">F8/$F$5*100</f>
        <v>0.19049810420908775</v>
      </c>
      <c r="H8" s="29">
        <f t="shared" si="0"/>
        <v>-2380167.7600000054</v>
      </c>
      <c r="I8" s="29">
        <f t="shared" si="1"/>
        <v>95.38537075781154</v>
      </c>
    </row>
    <row r="9" spans="1:9" ht="75">
      <c r="A9" s="30" t="s">
        <v>11</v>
      </c>
      <c r="B9" s="24" t="s">
        <v>18</v>
      </c>
      <c r="C9" s="25" t="s">
        <v>19</v>
      </c>
      <c r="D9" s="26">
        <v>62210320.54</v>
      </c>
      <c r="E9" s="27">
        <f t="shared" si="2"/>
        <v>0.2831017946837829</v>
      </c>
      <c r="F9" s="26">
        <v>64380590.79</v>
      </c>
      <c r="G9" s="28">
        <f t="shared" si="3"/>
        <v>0.24928324486168718</v>
      </c>
      <c r="H9" s="29">
        <f t="shared" si="0"/>
        <v>2170270.25</v>
      </c>
      <c r="I9" s="29">
        <f t="shared" si="1"/>
        <v>103.48860161973374</v>
      </c>
    </row>
    <row r="10" spans="1:9" ht="15.75">
      <c r="A10" s="24" t="s">
        <v>11</v>
      </c>
      <c r="B10" s="24" t="s">
        <v>20</v>
      </c>
      <c r="C10" s="31" t="s">
        <v>21</v>
      </c>
      <c r="D10" s="26">
        <v>59470626.62</v>
      </c>
      <c r="E10" s="27">
        <f t="shared" si="2"/>
        <v>0.2706342127953799</v>
      </c>
      <c r="F10" s="26">
        <v>71268015.01</v>
      </c>
      <c r="G10" s="28">
        <f t="shared" si="3"/>
        <v>0.2759515223228387</v>
      </c>
      <c r="H10" s="29">
        <f t="shared" si="0"/>
        <v>11797388.390000008</v>
      </c>
      <c r="I10" s="29">
        <f t="shared" si="1"/>
        <v>119.83733661557308</v>
      </c>
    </row>
    <row r="11" spans="1:9" ht="60">
      <c r="A11" s="24" t="s">
        <v>11</v>
      </c>
      <c r="B11" s="24" t="s">
        <v>22</v>
      </c>
      <c r="C11" s="25" t="s">
        <v>23</v>
      </c>
      <c r="D11" s="26">
        <v>76347383.34</v>
      </c>
      <c r="E11" s="27">
        <f t="shared" si="2"/>
        <v>0.34743561928872113</v>
      </c>
      <c r="F11" s="26">
        <v>83553214.24</v>
      </c>
      <c r="G11" s="28">
        <f t="shared" si="3"/>
        <v>0.32352011854489116</v>
      </c>
      <c r="H11" s="29">
        <f t="shared" si="0"/>
        <v>7205830.899999991</v>
      </c>
      <c r="I11" s="29">
        <f t="shared" si="1"/>
        <v>109.43821593453971</v>
      </c>
    </row>
    <row r="12" spans="1:9" ht="30">
      <c r="A12" s="24" t="s">
        <v>11</v>
      </c>
      <c r="B12" s="24" t="s">
        <v>24</v>
      </c>
      <c r="C12" s="31" t="s">
        <v>25</v>
      </c>
      <c r="D12" s="26">
        <v>27300342.96</v>
      </c>
      <c r="E12" s="27">
        <f t="shared" si="2"/>
        <v>0.1242362363731807</v>
      </c>
      <c r="F12" s="26">
        <v>33055136.08</v>
      </c>
      <c r="G12" s="28">
        <f t="shared" si="3"/>
        <v>0.127990307020403</v>
      </c>
      <c r="H12" s="29">
        <f t="shared" si="0"/>
        <v>5754793.119999997</v>
      </c>
      <c r="I12" s="29">
        <f t="shared" si="1"/>
        <v>121.0795634634767</v>
      </c>
    </row>
    <row r="13" spans="1:9" ht="15.75">
      <c r="A13" s="24" t="s">
        <v>11</v>
      </c>
      <c r="B13" s="24" t="s">
        <v>26</v>
      </c>
      <c r="C13" s="31" t="s">
        <v>27</v>
      </c>
      <c r="D13" s="26">
        <v>198096</v>
      </c>
      <c r="E13" s="27">
        <f t="shared" si="2"/>
        <v>0.000901479571763651</v>
      </c>
      <c r="F13" s="26">
        <v>2105000</v>
      </c>
      <c r="G13" s="28">
        <f t="shared" si="3"/>
        <v>0.00815061222636928</v>
      </c>
      <c r="H13" s="29">
        <f t="shared" si="0"/>
        <v>1906904</v>
      </c>
      <c r="I13" s="29">
        <f t="shared" si="1"/>
        <v>1062.616105322672</v>
      </c>
    </row>
    <row r="14" spans="1:9" ht="15.75">
      <c r="A14" s="24" t="s">
        <v>11</v>
      </c>
      <c r="B14" s="32" t="s">
        <v>28</v>
      </c>
      <c r="C14" s="31" t="s">
        <v>29</v>
      </c>
      <c r="D14" s="26">
        <v>239432745.32</v>
      </c>
      <c r="E14" s="27">
        <f t="shared" si="2"/>
        <v>1.08959155519177</v>
      </c>
      <c r="F14" s="26">
        <v>300117465.57</v>
      </c>
      <c r="G14" s="28">
        <f t="shared" si="3"/>
        <v>1.1620622727894554</v>
      </c>
      <c r="H14" s="29">
        <f t="shared" si="0"/>
        <v>60684720.25</v>
      </c>
      <c r="I14" s="29">
        <f t="shared" si="1"/>
        <v>125.34520504657596</v>
      </c>
    </row>
    <row r="15" spans="1:9" ht="15.75">
      <c r="A15" s="18" t="s">
        <v>14</v>
      </c>
      <c r="B15" s="18" t="s">
        <v>12</v>
      </c>
      <c r="C15" s="19" t="s">
        <v>30</v>
      </c>
      <c r="D15" s="20">
        <f>SUM(D16:D16)</f>
        <v>14186200</v>
      </c>
      <c r="E15" s="21">
        <f t="shared" si="2"/>
        <v>0.0645574342791046</v>
      </c>
      <c r="F15" s="20">
        <f>SUM(F16:F16)</f>
        <v>13480512</v>
      </c>
      <c r="G15" s="22">
        <f t="shared" si="3"/>
        <v>0.05219687692395146</v>
      </c>
      <c r="H15" s="23">
        <f t="shared" si="0"/>
        <v>-705688</v>
      </c>
      <c r="I15" s="23">
        <f t="shared" si="1"/>
        <v>95.02553185490125</v>
      </c>
    </row>
    <row r="16" spans="1:9" ht="30">
      <c r="A16" s="32" t="s">
        <v>14</v>
      </c>
      <c r="B16" s="32" t="s">
        <v>16</v>
      </c>
      <c r="C16" s="25" t="s">
        <v>31</v>
      </c>
      <c r="D16" s="26">
        <v>14186200</v>
      </c>
      <c r="E16" s="27">
        <f t="shared" si="2"/>
        <v>0.0645574342791046</v>
      </c>
      <c r="F16" s="26">
        <v>13480512</v>
      </c>
      <c r="G16" s="28">
        <f t="shared" si="3"/>
        <v>0.05219687692395146</v>
      </c>
      <c r="H16" s="29">
        <f t="shared" si="0"/>
        <v>-705688</v>
      </c>
      <c r="I16" s="29">
        <f t="shared" si="1"/>
        <v>95.02553185490125</v>
      </c>
    </row>
    <row r="17" spans="1:9" ht="42.75">
      <c r="A17" s="18" t="s">
        <v>16</v>
      </c>
      <c r="B17" s="18" t="s">
        <v>12</v>
      </c>
      <c r="C17" s="19" t="s">
        <v>32</v>
      </c>
      <c r="D17" s="20">
        <f>SUM(D18:D21)</f>
        <v>143445981.13</v>
      </c>
      <c r="E17" s="21">
        <f t="shared" si="2"/>
        <v>0.6527825985395421</v>
      </c>
      <c r="F17" s="20">
        <f>SUM(F18:F21)</f>
        <v>157466119.45000002</v>
      </c>
      <c r="G17" s="22">
        <f t="shared" si="3"/>
        <v>0.6097127213435134</v>
      </c>
      <c r="H17" s="23">
        <f t="shared" si="0"/>
        <v>14020138.320000023</v>
      </c>
      <c r="I17" s="23">
        <f t="shared" si="1"/>
        <v>109.77381046827242</v>
      </c>
    </row>
    <row r="18" spans="1:9" ht="15.75">
      <c r="A18" s="33" t="s">
        <v>16</v>
      </c>
      <c r="B18" s="33" t="s">
        <v>18</v>
      </c>
      <c r="C18" s="34" t="s">
        <v>33</v>
      </c>
      <c r="D18" s="35">
        <v>26451681.7</v>
      </c>
      <c r="E18" s="27">
        <f t="shared" si="2"/>
        <v>0.12037421599297514</v>
      </c>
      <c r="F18" s="35">
        <v>29696508.17</v>
      </c>
      <c r="G18" s="28">
        <f t="shared" si="3"/>
        <v>0.11498561642321961</v>
      </c>
      <c r="H18" s="29">
        <f t="shared" si="0"/>
        <v>3244826.4700000025</v>
      </c>
      <c r="I18" s="29">
        <f t="shared" si="1"/>
        <v>112.26699499412169</v>
      </c>
    </row>
    <row r="19" spans="1:9" ht="60">
      <c r="A19" s="33" t="s">
        <v>16</v>
      </c>
      <c r="B19" s="33" t="s">
        <v>34</v>
      </c>
      <c r="C19" s="36" t="s">
        <v>35</v>
      </c>
      <c r="D19" s="35">
        <v>5244536.57</v>
      </c>
      <c r="E19" s="27">
        <f t="shared" si="2"/>
        <v>0.023866421236281434</v>
      </c>
      <c r="F19" s="35">
        <v>7155289.28</v>
      </c>
      <c r="G19" s="28">
        <f t="shared" si="3"/>
        <v>0.02770545761937152</v>
      </c>
      <c r="H19" s="29">
        <f t="shared" si="0"/>
        <v>1910752.71</v>
      </c>
      <c r="I19" s="29">
        <f t="shared" si="1"/>
        <v>136.43320404952385</v>
      </c>
    </row>
    <row r="20" spans="1:9" ht="15.75">
      <c r="A20" s="33" t="s">
        <v>16</v>
      </c>
      <c r="B20" s="33" t="s">
        <v>26</v>
      </c>
      <c r="C20" s="36" t="s">
        <v>36</v>
      </c>
      <c r="D20" s="35">
        <v>84747835.88</v>
      </c>
      <c r="E20" s="27">
        <f t="shared" si="2"/>
        <v>0.3856637327204919</v>
      </c>
      <c r="F20" s="35">
        <v>95411281.45</v>
      </c>
      <c r="G20" s="28">
        <f t="shared" si="3"/>
        <v>0.36943484898809054</v>
      </c>
      <c r="H20" s="29">
        <f t="shared" si="0"/>
        <v>10663445.570000008</v>
      </c>
      <c r="I20" s="29">
        <f t="shared" si="1"/>
        <v>112.5825579606529</v>
      </c>
    </row>
    <row r="21" spans="1:9" ht="45">
      <c r="A21" s="37" t="s">
        <v>16</v>
      </c>
      <c r="B21" s="37" t="s">
        <v>37</v>
      </c>
      <c r="C21" s="36" t="s">
        <v>38</v>
      </c>
      <c r="D21" s="35">
        <v>27001926.98</v>
      </c>
      <c r="E21" s="27">
        <f t="shared" si="2"/>
        <v>0.12287822858979369</v>
      </c>
      <c r="F21" s="35">
        <v>25203040.55</v>
      </c>
      <c r="G21" s="28">
        <f t="shared" si="3"/>
        <v>0.09758679831283172</v>
      </c>
      <c r="H21" s="29">
        <f t="shared" si="0"/>
        <v>-1798886.4299999997</v>
      </c>
      <c r="I21" s="29">
        <f t="shared" si="1"/>
        <v>93.33793313591133</v>
      </c>
    </row>
    <row r="22" spans="1:9" ht="15.75">
      <c r="A22" s="38" t="s">
        <v>18</v>
      </c>
      <c r="B22" s="38" t="s">
        <v>12</v>
      </c>
      <c r="C22" s="39" t="s">
        <v>39</v>
      </c>
      <c r="D22" s="40">
        <f>SUM(D23:D31)</f>
        <v>5324890985.24</v>
      </c>
      <c r="E22" s="21">
        <f t="shared" si="2"/>
        <v>24.232091738663478</v>
      </c>
      <c r="F22" s="40">
        <f>SUM(F23:F31)</f>
        <v>6519627914.400001</v>
      </c>
      <c r="G22" s="22">
        <f t="shared" si="3"/>
        <v>25.244161040611452</v>
      </c>
      <c r="H22" s="23">
        <f t="shared" si="0"/>
        <v>1194736929.1600008</v>
      </c>
      <c r="I22" s="23">
        <f t="shared" si="1"/>
        <v>122.43683358911342</v>
      </c>
    </row>
    <row r="23" spans="1:9" ht="15.75">
      <c r="A23" s="37" t="s">
        <v>18</v>
      </c>
      <c r="B23" s="37" t="s">
        <v>11</v>
      </c>
      <c r="C23" s="36" t="s">
        <v>40</v>
      </c>
      <c r="D23" s="35">
        <v>109569320.99</v>
      </c>
      <c r="E23" s="27">
        <f t="shared" si="2"/>
        <v>0.49861937931356115</v>
      </c>
      <c r="F23" s="35">
        <v>115289601.96</v>
      </c>
      <c r="G23" s="28">
        <f t="shared" si="3"/>
        <v>0.44640419919640084</v>
      </c>
      <c r="H23" s="29">
        <f t="shared" si="0"/>
        <v>5720280.969999999</v>
      </c>
      <c r="I23" s="29">
        <f t="shared" si="1"/>
        <v>105.22069582828031</v>
      </c>
    </row>
    <row r="24" spans="1:9" ht="30">
      <c r="A24" s="33" t="s">
        <v>18</v>
      </c>
      <c r="B24" s="33" t="s">
        <v>18</v>
      </c>
      <c r="C24" s="34" t="s">
        <v>41</v>
      </c>
      <c r="D24" s="35">
        <v>0</v>
      </c>
      <c r="E24" s="27">
        <f t="shared" si="2"/>
        <v>0</v>
      </c>
      <c r="F24" s="35">
        <v>1024667</v>
      </c>
      <c r="G24" s="28">
        <f t="shared" si="3"/>
        <v>0.003967536046630467</v>
      </c>
      <c r="H24" s="29">
        <f t="shared" si="0"/>
        <v>1024667</v>
      </c>
      <c r="I24" s="29"/>
    </row>
    <row r="25" spans="1:9" ht="15.75">
      <c r="A25" s="33" t="s">
        <v>18</v>
      </c>
      <c r="B25" s="33" t="s">
        <v>20</v>
      </c>
      <c r="C25" s="34" t="s">
        <v>42</v>
      </c>
      <c r="D25" s="35">
        <v>1689525668.72</v>
      </c>
      <c r="E25" s="27">
        <f t="shared" si="2"/>
        <v>7.688559467739892</v>
      </c>
      <c r="F25" s="35">
        <v>1668655405.76</v>
      </c>
      <c r="G25" s="28">
        <f t="shared" si="3"/>
        <v>6.461075131489144</v>
      </c>
      <c r="H25" s="29">
        <f t="shared" si="0"/>
        <v>-20870262.96000004</v>
      </c>
      <c r="I25" s="29">
        <f t="shared" si="1"/>
        <v>98.7647264941638</v>
      </c>
    </row>
    <row r="26" spans="1:9" ht="15.75">
      <c r="A26" s="33" t="s">
        <v>18</v>
      </c>
      <c r="B26" s="33" t="s">
        <v>22</v>
      </c>
      <c r="C26" s="34" t="s">
        <v>43</v>
      </c>
      <c r="D26" s="35">
        <v>3759515.76</v>
      </c>
      <c r="E26" s="27">
        <f t="shared" si="2"/>
        <v>0.017108506266474317</v>
      </c>
      <c r="F26" s="35">
        <v>4223188.24</v>
      </c>
      <c r="G26" s="28">
        <f t="shared" si="3"/>
        <v>0.016352289645227065</v>
      </c>
      <c r="H26" s="29">
        <f t="shared" si="0"/>
        <v>463672.48000000045</v>
      </c>
      <c r="I26" s="29">
        <f t="shared" si="1"/>
        <v>112.33330326563123</v>
      </c>
    </row>
    <row r="27" spans="1:9" ht="15.75">
      <c r="A27" s="33" t="s">
        <v>18</v>
      </c>
      <c r="B27" s="33" t="s">
        <v>24</v>
      </c>
      <c r="C27" s="36" t="s">
        <v>44</v>
      </c>
      <c r="D27" s="35">
        <v>132230427.5</v>
      </c>
      <c r="E27" s="27">
        <f t="shared" si="2"/>
        <v>0.6017437462484073</v>
      </c>
      <c r="F27" s="35">
        <v>130448153.38</v>
      </c>
      <c r="G27" s="28">
        <f t="shared" si="3"/>
        <v>0.505098486387802</v>
      </c>
      <c r="H27" s="29">
        <f t="shared" si="0"/>
        <v>-1782274.1200000048</v>
      </c>
      <c r="I27" s="29">
        <f t="shared" si="1"/>
        <v>98.65214523336545</v>
      </c>
    </row>
    <row r="28" spans="1:9" ht="15.75">
      <c r="A28" s="33" t="s">
        <v>18</v>
      </c>
      <c r="B28" s="33" t="s">
        <v>45</v>
      </c>
      <c r="C28" s="34" t="s">
        <v>46</v>
      </c>
      <c r="D28" s="35">
        <v>89040612</v>
      </c>
      <c r="E28" s="27">
        <f t="shared" si="2"/>
        <v>0.40519895795641203</v>
      </c>
      <c r="F28" s="35">
        <v>472656854.44</v>
      </c>
      <c r="G28" s="28">
        <f t="shared" si="3"/>
        <v>1.83013906730447</v>
      </c>
      <c r="H28" s="29">
        <f t="shared" si="0"/>
        <v>383616242.44</v>
      </c>
      <c r="I28" s="29">
        <f t="shared" si="1"/>
        <v>530.8328905466193</v>
      </c>
    </row>
    <row r="29" spans="1:9" ht="15.75">
      <c r="A29" s="33" t="s">
        <v>18</v>
      </c>
      <c r="B29" s="37" t="s">
        <v>34</v>
      </c>
      <c r="C29" s="36" t="s">
        <v>47</v>
      </c>
      <c r="D29" s="35">
        <v>1981042214</v>
      </c>
      <c r="E29" s="27">
        <f t="shared" si="2"/>
        <v>9.015169850589789</v>
      </c>
      <c r="F29" s="35">
        <v>2659791659.24</v>
      </c>
      <c r="G29" s="28">
        <f t="shared" si="3"/>
        <v>10.298779295675335</v>
      </c>
      <c r="H29" s="29">
        <f t="shared" si="0"/>
        <v>678749445.2399998</v>
      </c>
      <c r="I29" s="29">
        <f t="shared" si="1"/>
        <v>134.26224037243054</v>
      </c>
    </row>
    <row r="30" spans="1:9" ht="15.75">
      <c r="A30" s="33" t="s">
        <v>18</v>
      </c>
      <c r="B30" s="37" t="s">
        <v>26</v>
      </c>
      <c r="C30" s="34" t="s">
        <v>48</v>
      </c>
      <c r="D30" s="35">
        <v>180840262.33</v>
      </c>
      <c r="E30" s="27">
        <f t="shared" si="2"/>
        <v>0.8229535288086317</v>
      </c>
      <c r="F30" s="35">
        <v>113371714.55</v>
      </c>
      <c r="G30" s="28">
        <f t="shared" si="3"/>
        <v>0.43897809156089224</v>
      </c>
      <c r="H30" s="29">
        <f t="shared" si="0"/>
        <v>-67468547.78000002</v>
      </c>
      <c r="I30" s="29">
        <f t="shared" si="1"/>
        <v>62.691633538507915</v>
      </c>
    </row>
    <row r="31" spans="1:9" ht="30">
      <c r="A31" s="33" t="s">
        <v>18</v>
      </c>
      <c r="B31" s="37" t="s">
        <v>49</v>
      </c>
      <c r="C31" s="34" t="s">
        <v>50</v>
      </c>
      <c r="D31" s="35">
        <v>1138882963.94</v>
      </c>
      <c r="E31" s="27">
        <f t="shared" si="2"/>
        <v>5.1827383017403115</v>
      </c>
      <c r="F31" s="35">
        <v>1354166669.83</v>
      </c>
      <c r="G31" s="28">
        <f t="shared" si="3"/>
        <v>5.243366943305544</v>
      </c>
      <c r="H31" s="29">
        <f t="shared" si="0"/>
        <v>215283705.88999987</v>
      </c>
      <c r="I31" s="29">
        <f t="shared" si="1"/>
        <v>118.90305788271864</v>
      </c>
    </row>
    <row r="32" spans="1:9" ht="28.5">
      <c r="A32" s="18" t="s">
        <v>20</v>
      </c>
      <c r="B32" s="18" t="s">
        <v>12</v>
      </c>
      <c r="C32" s="19" t="s">
        <v>51</v>
      </c>
      <c r="D32" s="20">
        <f>SUM(D34:D36)+D33</f>
        <v>1062681981.24</v>
      </c>
      <c r="E32" s="21">
        <f t="shared" si="2"/>
        <v>4.835968910877471</v>
      </c>
      <c r="F32" s="20">
        <f>SUM(F34:F36)+F33</f>
        <v>2245334614.2</v>
      </c>
      <c r="G32" s="22">
        <f t="shared" si="3"/>
        <v>8.693991334341412</v>
      </c>
      <c r="H32" s="23">
        <f t="shared" si="0"/>
        <v>1182652632.9599998</v>
      </c>
      <c r="I32" s="23">
        <f t="shared" si="1"/>
        <v>211.28942184377783</v>
      </c>
    </row>
    <row r="33" spans="1:9" ht="15.75">
      <c r="A33" s="33" t="s">
        <v>20</v>
      </c>
      <c r="B33" s="37" t="s">
        <v>11</v>
      </c>
      <c r="C33" s="25" t="s">
        <v>52</v>
      </c>
      <c r="D33" s="26">
        <v>467714547.63</v>
      </c>
      <c r="E33" s="27">
        <f t="shared" si="2"/>
        <v>2.1284382829795763</v>
      </c>
      <c r="F33" s="26">
        <v>1154115152.09</v>
      </c>
      <c r="G33" s="28">
        <f t="shared" si="3"/>
        <v>4.468762503212729</v>
      </c>
      <c r="H33" s="29">
        <f t="shared" si="0"/>
        <v>686400604.4599999</v>
      </c>
      <c r="I33" s="29">
        <f t="shared" si="1"/>
        <v>246.75630850870994</v>
      </c>
    </row>
    <row r="34" spans="1:9" ht="15.75">
      <c r="A34" s="32" t="s">
        <v>20</v>
      </c>
      <c r="B34" s="32" t="s">
        <v>14</v>
      </c>
      <c r="C34" s="25" t="s">
        <v>53</v>
      </c>
      <c r="D34" s="26">
        <v>491122952.33</v>
      </c>
      <c r="E34" s="27">
        <f t="shared" si="2"/>
        <v>2.2349633952717283</v>
      </c>
      <c r="F34" s="26">
        <v>476011810.81</v>
      </c>
      <c r="G34" s="28">
        <f t="shared" si="3"/>
        <v>1.8431295416076803</v>
      </c>
      <c r="H34" s="29">
        <f t="shared" si="0"/>
        <v>-15111141.51999998</v>
      </c>
      <c r="I34" s="29">
        <f t="shared" si="1"/>
        <v>96.92314491751826</v>
      </c>
    </row>
    <row r="35" spans="1:9" ht="15.75">
      <c r="A35" s="32" t="s">
        <v>20</v>
      </c>
      <c r="B35" s="32" t="s">
        <v>16</v>
      </c>
      <c r="C35" s="25" t="s">
        <v>54</v>
      </c>
      <c r="D35" s="26">
        <v>45938620.21</v>
      </c>
      <c r="E35" s="27">
        <f t="shared" si="2"/>
        <v>0.20905383084122747</v>
      </c>
      <c r="F35" s="26">
        <v>546610412</v>
      </c>
      <c r="G35" s="28">
        <f t="shared" si="3"/>
        <v>2.1164890770109026</v>
      </c>
      <c r="H35" s="29">
        <f t="shared" si="0"/>
        <v>500671791.79</v>
      </c>
      <c r="I35" s="29">
        <f t="shared" si="1"/>
        <v>1189.871200966138</v>
      </c>
    </row>
    <row r="36" spans="1:9" ht="30">
      <c r="A36" s="33" t="s">
        <v>20</v>
      </c>
      <c r="B36" s="37" t="s">
        <v>20</v>
      </c>
      <c r="C36" s="31" t="s">
        <v>55</v>
      </c>
      <c r="D36" s="26">
        <v>57905861.07</v>
      </c>
      <c r="E36" s="27">
        <f t="shared" si="2"/>
        <v>0.26351340178493793</v>
      </c>
      <c r="F36" s="26">
        <v>68597239.3</v>
      </c>
      <c r="G36" s="28">
        <f t="shared" si="3"/>
        <v>0.2656102125100994</v>
      </c>
      <c r="H36" s="29">
        <f t="shared" si="0"/>
        <v>10691378.229999997</v>
      </c>
      <c r="I36" s="29">
        <f t="shared" si="1"/>
        <v>118.46337837386724</v>
      </c>
    </row>
    <row r="37" spans="1:9" ht="15.75">
      <c r="A37" s="18" t="s">
        <v>22</v>
      </c>
      <c r="B37" s="18" t="s">
        <v>12</v>
      </c>
      <c r="C37" s="19" t="s">
        <v>56</v>
      </c>
      <c r="D37" s="40">
        <f>SUM(D38:D40)</f>
        <v>10980142.91</v>
      </c>
      <c r="E37" s="27">
        <f t="shared" si="2"/>
        <v>0.04996756384990352</v>
      </c>
      <c r="F37" s="40">
        <f>SUM(F38:F40)</f>
        <v>9726638.43</v>
      </c>
      <c r="G37" s="22">
        <f t="shared" si="3"/>
        <v>0.03766178532495549</v>
      </c>
      <c r="H37" s="23">
        <f t="shared" si="0"/>
        <v>-1253504.4800000004</v>
      </c>
      <c r="I37" s="23">
        <f t="shared" si="1"/>
        <v>88.58389649138</v>
      </c>
    </row>
    <row r="38" spans="1:9" ht="15.75">
      <c r="A38" s="32" t="s">
        <v>22</v>
      </c>
      <c r="B38" s="32" t="s">
        <v>11</v>
      </c>
      <c r="C38" s="25" t="s">
        <v>57</v>
      </c>
      <c r="D38" s="35">
        <v>359625</v>
      </c>
      <c r="E38" s="27">
        <f t="shared" si="2"/>
        <v>0.0016365529389563795</v>
      </c>
      <c r="F38" s="35">
        <v>250000</v>
      </c>
      <c r="G38" s="28">
        <f t="shared" si="3"/>
        <v>0.0009680062026566842</v>
      </c>
      <c r="H38" s="29">
        <f t="shared" si="0"/>
        <v>-109625</v>
      </c>
      <c r="I38" s="29">
        <f t="shared" si="1"/>
        <v>69.51685783802573</v>
      </c>
    </row>
    <row r="39" spans="1:9" ht="30">
      <c r="A39" s="33" t="s">
        <v>22</v>
      </c>
      <c r="B39" s="37" t="s">
        <v>16</v>
      </c>
      <c r="C39" s="36" t="s">
        <v>58</v>
      </c>
      <c r="D39" s="35">
        <v>10430680.91</v>
      </c>
      <c r="E39" s="27">
        <f t="shared" si="2"/>
        <v>0.047467115741610576</v>
      </c>
      <c r="F39" s="35">
        <v>4933291.26</v>
      </c>
      <c r="G39" s="28">
        <f t="shared" si="3"/>
        <v>0.019101826156768035</v>
      </c>
      <c r="H39" s="29">
        <f t="shared" si="0"/>
        <v>-5497389.65</v>
      </c>
      <c r="I39" s="29">
        <f t="shared" si="1"/>
        <v>47.29596564755809</v>
      </c>
    </row>
    <row r="40" spans="1:9" ht="30">
      <c r="A40" s="33" t="s">
        <v>22</v>
      </c>
      <c r="B40" s="37" t="s">
        <v>20</v>
      </c>
      <c r="C40" s="34" t="s">
        <v>59</v>
      </c>
      <c r="D40" s="35">
        <v>189837</v>
      </c>
      <c r="E40" s="27">
        <f t="shared" si="2"/>
        <v>0.0008638951693365652</v>
      </c>
      <c r="F40" s="35">
        <v>4543347.17</v>
      </c>
      <c r="G40" s="28">
        <f t="shared" si="3"/>
        <v>0.01759195296553077</v>
      </c>
      <c r="H40" s="29">
        <f t="shared" si="0"/>
        <v>4353510.17</v>
      </c>
      <c r="I40" s="29">
        <f t="shared" si="1"/>
        <v>2393.2885422757417</v>
      </c>
    </row>
    <row r="41" spans="1:9" ht="15.75">
      <c r="A41" s="18" t="s">
        <v>24</v>
      </c>
      <c r="B41" s="18" t="s">
        <v>12</v>
      </c>
      <c r="C41" s="19" t="s">
        <v>60</v>
      </c>
      <c r="D41" s="20">
        <f>SUM(D42:D48)</f>
        <v>4855866094.490001</v>
      </c>
      <c r="E41" s="21">
        <f t="shared" si="2"/>
        <v>22.097690450097318</v>
      </c>
      <c r="F41" s="20">
        <f>SUM(F42:F48)</f>
        <v>5835572767.839999</v>
      </c>
      <c r="G41" s="22">
        <f t="shared" si="3"/>
        <v>22.595482541294214</v>
      </c>
      <c r="H41" s="23">
        <f t="shared" si="0"/>
        <v>979706673.3499985</v>
      </c>
      <c r="I41" s="23">
        <f t="shared" si="1"/>
        <v>120.17573496233105</v>
      </c>
    </row>
    <row r="42" spans="1:9" ht="15.75">
      <c r="A42" s="24" t="s">
        <v>24</v>
      </c>
      <c r="B42" s="41" t="s">
        <v>11</v>
      </c>
      <c r="C42" s="31" t="s">
        <v>61</v>
      </c>
      <c r="D42" s="26">
        <v>1328847794.64</v>
      </c>
      <c r="E42" s="27">
        <f t="shared" si="2"/>
        <v>6.047215192892028</v>
      </c>
      <c r="F42" s="26">
        <v>1484387785.1</v>
      </c>
      <c r="G42" s="28">
        <f t="shared" si="3"/>
        <v>5.747586332498469</v>
      </c>
      <c r="H42" s="29">
        <f t="shared" si="0"/>
        <v>155539990.4599998</v>
      </c>
      <c r="I42" s="29">
        <f t="shared" si="1"/>
        <v>111.7048762911284</v>
      </c>
    </row>
    <row r="43" spans="1:9" ht="15.75">
      <c r="A43" s="24" t="s">
        <v>24</v>
      </c>
      <c r="B43" s="41" t="s">
        <v>14</v>
      </c>
      <c r="C43" s="31" t="s">
        <v>62</v>
      </c>
      <c r="D43" s="26">
        <v>2700917669.34</v>
      </c>
      <c r="E43" s="27">
        <f t="shared" si="2"/>
        <v>12.291122001077769</v>
      </c>
      <c r="F43" s="26">
        <v>3151715548.42</v>
      </c>
      <c r="G43" s="28">
        <f t="shared" si="3"/>
        <v>12.203520799520293</v>
      </c>
      <c r="H43" s="29">
        <f t="shared" si="0"/>
        <v>450797879.0799999</v>
      </c>
      <c r="I43" s="29">
        <f t="shared" si="1"/>
        <v>116.69054500243827</v>
      </c>
    </row>
    <row r="44" spans="1:9" ht="15.75">
      <c r="A44" s="24" t="s">
        <v>24</v>
      </c>
      <c r="B44" s="41" t="s">
        <v>16</v>
      </c>
      <c r="C44" s="31" t="s">
        <v>63</v>
      </c>
      <c r="D44" s="26">
        <v>0</v>
      </c>
      <c r="E44" s="27">
        <f t="shared" si="2"/>
        <v>0</v>
      </c>
      <c r="F44" s="26">
        <v>43623784.61</v>
      </c>
      <c r="G44" s="28">
        <f t="shared" si="3"/>
        <v>0.1689123763433568</v>
      </c>
      <c r="H44" s="29">
        <f t="shared" si="0"/>
        <v>43623784.61</v>
      </c>
      <c r="I44" s="29"/>
    </row>
    <row r="45" spans="1:9" ht="15.75">
      <c r="A45" s="24" t="s">
        <v>24</v>
      </c>
      <c r="B45" s="41" t="s">
        <v>18</v>
      </c>
      <c r="C45" s="31" t="s">
        <v>64</v>
      </c>
      <c r="D45" s="26">
        <v>558964136.63</v>
      </c>
      <c r="E45" s="27">
        <f t="shared" si="2"/>
        <v>2.5436896783400536</v>
      </c>
      <c r="F45" s="26">
        <v>660196171.4</v>
      </c>
      <c r="G45" s="28">
        <f t="shared" si="3"/>
        <v>2.556295955541582</v>
      </c>
      <c r="H45" s="29">
        <f t="shared" si="0"/>
        <v>101232034.76999998</v>
      </c>
      <c r="I45" s="29">
        <f t="shared" si="1"/>
        <v>118.11064934869147</v>
      </c>
    </row>
    <row r="46" spans="1:9" ht="45">
      <c r="A46" s="24" t="s">
        <v>24</v>
      </c>
      <c r="B46" s="41" t="s">
        <v>20</v>
      </c>
      <c r="C46" s="25" t="s">
        <v>65</v>
      </c>
      <c r="D46" s="26">
        <v>61457140.17</v>
      </c>
      <c r="E46" s="27">
        <f t="shared" si="2"/>
        <v>0.2796742811680714</v>
      </c>
      <c r="F46" s="26">
        <v>95327659.2</v>
      </c>
      <c r="G46" s="28">
        <f t="shared" si="3"/>
        <v>0.36911106156137014</v>
      </c>
      <c r="H46" s="29">
        <f t="shared" si="0"/>
        <v>33870519.03</v>
      </c>
      <c r="I46" s="29">
        <f t="shared" si="1"/>
        <v>155.11242296063384</v>
      </c>
    </row>
    <row r="47" spans="1:9" ht="30">
      <c r="A47" s="24" t="s">
        <v>24</v>
      </c>
      <c r="B47" s="24" t="s">
        <v>24</v>
      </c>
      <c r="C47" s="31" t="s">
        <v>66</v>
      </c>
      <c r="D47" s="26">
        <v>55714521.71</v>
      </c>
      <c r="E47" s="27">
        <f t="shared" si="2"/>
        <v>0.2535412283546737</v>
      </c>
      <c r="F47" s="26">
        <v>66630072.75</v>
      </c>
      <c r="G47" s="28">
        <f t="shared" si="3"/>
        <v>0.25799329482186445</v>
      </c>
      <c r="H47" s="29">
        <f t="shared" si="0"/>
        <v>10915551.04</v>
      </c>
      <c r="I47" s="29">
        <f t="shared" si="1"/>
        <v>119.59193169927332</v>
      </c>
    </row>
    <row r="48" spans="1:9" ht="15.75">
      <c r="A48" s="24" t="s">
        <v>24</v>
      </c>
      <c r="B48" s="24" t="s">
        <v>34</v>
      </c>
      <c r="C48" s="31" t="s">
        <v>67</v>
      </c>
      <c r="D48" s="26">
        <v>149964832</v>
      </c>
      <c r="E48" s="27">
        <f t="shared" si="2"/>
        <v>0.6824480682647194</v>
      </c>
      <c r="F48" s="26">
        <v>333691746.36</v>
      </c>
      <c r="G48" s="28">
        <f t="shared" si="3"/>
        <v>1.2920627210072841</v>
      </c>
      <c r="H48" s="29">
        <f t="shared" si="0"/>
        <v>183726914.36</v>
      </c>
      <c r="I48" s="29">
        <f t="shared" si="1"/>
        <v>222.51333323268753</v>
      </c>
    </row>
    <row r="49" spans="1:9" ht="15.75">
      <c r="A49" s="18" t="s">
        <v>45</v>
      </c>
      <c r="B49" s="18" t="s">
        <v>12</v>
      </c>
      <c r="C49" s="19" t="s">
        <v>68</v>
      </c>
      <c r="D49" s="20">
        <f>SUM(D50:D51)</f>
        <v>471357885.79</v>
      </c>
      <c r="E49" s="21">
        <f t="shared" si="2"/>
        <v>2.145018097434522</v>
      </c>
      <c r="F49" s="20">
        <f>SUM(F50:F51)</f>
        <v>251517788.64</v>
      </c>
      <c r="G49" s="22">
        <f t="shared" si="3"/>
        <v>0.9738831179280516</v>
      </c>
      <c r="H49" s="23">
        <f t="shared" si="0"/>
        <v>-219840097.15000004</v>
      </c>
      <c r="I49" s="23">
        <f t="shared" si="1"/>
        <v>53.36025899268746</v>
      </c>
    </row>
    <row r="50" spans="1:9" ht="15.75">
      <c r="A50" s="33" t="s">
        <v>45</v>
      </c>
      <c r="B50" s="41" t="s">
        <v>11</v>
      </c>
      <c r="C50" s="34" t="s">
        <v>69</v>
      </c>
      <c r="D50" s="35">
        <v>453511119.61</v>
      </c>
      <c r="E50" s="27">
        <f t="shared" si="2"/>
        <v>2.0638024487928917</v>
      </c>
      <c r="F50" s="35">
        <v>230853295.1</v>
      </c>
      <c r="G50" s="28">
        <f t="shared" si="3"/>
        <v>0.8938696862421356</v>
      </c>
      <c r="H50" s="29">
        <f t="shared" si="0"/>
        <v>-222657824.51000002</v>
      </c>
      <c r="I50" s="29">
        <f t="shared" si="1"/>
        <v>50.90355784407753</v>
      </c>
    </row>
    <row r="51" spans="1:9" ht="30">
      <c r="A51" s="33" t="s">
        <v>45</v>
      </c>
      <c r="B51" s="24" t="s">
        <v>18</v>
      </c>
      <c r="C51" s="36" t="s">
        <v>70</v>
      </c>
      <c r="D51" s="35">
        <v>17846766.18</v>
      </c>
      <c r="E51" s="27">
        <f t="shared" si="2"/>
        <v>0.08121564864163038</v>
      </c>
      <c r="F51" s="35">
        <v>20664493.54</v>
      </c>
      <c r="G51" s="28">
        <f t="shared" si="3"/>
        <v>0.08001343168591592</v>
      </c>
      <c r="H51" s="29">
        <f t="shared" si="0"/>
        <v>2817727.3599999994</v>
      </c>
      <c r="I51" s="29">
        <f t="shared" si="1"/>
        <v>115.78844778701527</v>
      </c>
    </row>
    <row r="52" spans="1:9" ht="15.75">
      <c r="A52" s="18" t="s">
        <v>34</v>
      </c>
      <c r="B52" s="18" t="s">
        <v>12</v>
      </c>
      <c r="C52" s="19" t="s">
        <v>71</v>
      </c>
      <c r="D52" s="20">
        <f>SUM(D53:D58)</f>
        <v>4034518699.14</v>
      </c>
      <c r="E52" s="21">
        <f t="shared" si="2"/>
        <v>18.359967839699788</v>
      </c>
      <c r="F52" s="20">
        <f>SUM(F53:F58)</f>
        <v>2119457194.7200003</v>
      </c>
      <c r="G52" s="22">
        <f t="shared" si="3"/>
        <v>8.206590843017183</v>
      </c>
      <c r="H52" s="23">
        <f t="shared" si="0"/>
        <v>-1915061504.4199996</v>
      </c>
      <c r="I52" s="23">
        <f t="shared" si="1"/>
        <v>52.53308641677097</v>
      </c>
    </row>
    <row r="53" spans="1:9" ht="15.75">
      <c r="A53" s="33" t="s">
        <v>34</v>
      </c>
      <c r="B53" s="42" t="s">
        <v>11</v>
      </c>
      <c r="C53" s="36" t="s">
        <v>72</v>
      </c>
      <c r="D53" s="35">
        <v>404250492.87</v>
      </c>
      <c r="E53" s="27">
        <f t="shared" si="2"/>
        <v>1.8396310940033744</v>
      </c>
      <c r="F53" s="35">
        <v>444587158.74</v>
      </c>
      <c r="G53" s="28">
        <f t="shared" si="3"/>
        <v>1.7214525091273276</v>
      </c>
      <c r="H53" s="29">
        <f t="shared" si="0"/>
        <v>40336665.870000005</v>
      </c>
      <c r="I53" s="29">
        <f t="shared" si="1"/>
        <v>109.97813647266761</v>
      </c>
    </row>
    <row r="54" spans="1:9" ht="15.75">
      <c r="A54" s="33" t="s">
        <v>34</v>
      </c>
      <c r="B54" s="37" t="s">
        <v>14</v>
      </c>
      <c r="C54" s="36" t="s">
        <v>73</v>
      </c>
      <c r="D54" s="35">
        <v>206172990.62</v>
      </c>
      <c r="E54" s="27">
        <f t="shared" si="2"/>
        <v>0.9382357003339231</v>
      </c>
      <c r="F54" s="35">
        <v>140815778.1</v>
      </c>
      <c r="G54" s="28">
        <f t="shared" si="3"/>
        <v>0.5452421865309091</v>
      </c>
      <c r="H54" s="29">
        <f t="shared" si="0"/>
        <v>-65357212.52000001</v>
      </c>
      <c r="I54" s="29">
        <f t="shared" si="1"/>
        <v>68.29981835959265</v>
      </c>
    </row>
    <row r="55" spans="1:9" ht="15.75">
      <c r="A55" s="33" t="s">
        <v>34</v>
      </c>
      <c r="B55" s="37" t="s">
        <v>18</v>
      </c>
      <c r="C55" s="36" t="s">
        <v>74</v>
      </c>
      <c r="D55" s="35">
        <v>10547943.41</v>
      </c>
      <c r="E55" s="27">
        <f t="shared" si="2"/>
        <v>0.04800074463004818</v>
      </c>
      <c r="F55" s="35">
        <v>30008417.44</v>
      </c>
      <c r="G55" s="28">
        <f t="shared" si="3"/>
        <v>0.11619333685532407</v>
      </c>
      <c r="H55" s="29">
        <f t="shared" si="0"/>
        <v>19460474.03</v>
      </c>
      <c r="I55" s="29">
        <f t="shared" si="1"/>
        <v>284.49543454651507</v>
      </c>
    </row>
    <row r="56" spans="1:9" ht="15.75">
      <c r="A56" s="33" t="s">
        <v>34</v>
      </c>
      <c r="B56" s="37" t="s">
        <v>20</v>
      </c>
      <c r="C56" s="36" t="s">
        <v>75</v>
      </c>
      <c r="D56" s="35">
        <v>55570111.48</v>
      </c>
      <c r="E56" s="27">
        <f t="shared" si="2"/>
        <v>0.25288405772882205</v>
      </c>
      <c r="F56" s="35">
        <v>68010069.59</v>
      </c>
      <c r="G56" s="28">
        <f t="shared" si="3"/>
        <v>0.26333667682493095</v>
      </c>
      <c r="H56" s="29">
        <f t="shared" si="0"/>
        <v>12439958.110000007</v>
      </c>
      <c r="I56" s="29">
        <f t="shared" si="1"/>
        <v>122.3860593018195</v>
      </c>
    </row>
    <row r="57" spans="1:9" ht="45">
      <c r="A57" s="33" t="s">
        <v>34</v>
      </c>
      <c r="B57" s="37" t="s">
        <v>22</v>
      </c>
      <c r="C57" s="36" t="s">
        <v>76</v>
      </c>
      <c r="D57" s="35">
        <v>31941151.12</v>
      </c>
      <c r="E57" s="27">
        <f t="shared" si="2"/>
        <v>0.1453552582247782</v>
      </c>
      <c r="F57" s="35">
        <v>58873808.45</v>
      </c>
      <c r="G57" s="28">
        <f t="shared" si="3"/>
        <v>0.22796084701448605</v>
      </c>
      <c r="H57" s="29">
        <f t="shared" si="0"/>
        <v>26932657.330000002</v>
      </c>
      <c r="I57" s="29">
        <f t="shared" si="1"/>
        <v>184.31962025669162</v>
      </c>
    </row>
    <row r="58" spans="1:9" ht="30">
      <c r="A58" s="33" t="s">
        <v>34</v>
      </c>
      <c r="B58" s="37" t="s">
        <v>34</v>
      </c>
      <c r="C58" s="36" t="s">
        <v>77</v>
      </c>
      <c r="D58" s="35">
        <v>3326036009.64</v>
      </c>
      <c r="E58" s="27">
        <f t="shared" si="2"/>
        <v>15.135860984778843</v>
      </c>
      <c r="F58" s="35">
        <v>1377161962.4</v>
      </c>
      <c r="G58" s="28">
        <f t="shared" si="3"/>
        <v>5.332405286664206</v>
      </c>
      <c r="H58" s="29">
        <f t="shared" si="0"/>
        <v>-1948874047.2399998</v>
      </c>
      <c r="I58" s="29">
        <f t="shared" si="1"/>
        <v>41.40550368091354</v>
      </c>
    </row>
    <row r="59" spans="1:9" ht="15.75">
      <c r="A59" s="18" t="s">
        <v>26</v>
      </c>
      <c r="B59" s="18" t="s">
        <v>12</v>
      </c>
      <c r="C59" s="19" t="s">
        <v>78</v>
      </c>
      <c r="D59" s="20">
        <f>SUM(D60:D64)</f>
        <v>4287571747.5800004</v>
      </c>
      <c r="E59" s="21">
        <f t="shared" si="2"/>
        <v>19.511541590513424</v>
      </c>
      <c r="F59" s="20">
        <f>SUM(F60:F64)</f>
        <v>6425081951.750001</v>
      </c>
      <c r="G59" s="22">
        <f t="shared" si="3"/>
        <v>24.87807672748606</v>
      </c>
      <c r="H59" s="23">
        <f t="shared" si="0"/>
        <v>2137510204.1700006</v>
      </c>
      <c r="I59" s="23">
        <f t="shared" si="1"/>
        <v>149.85363114626497</v>
      </c>
    </row>
    <row r="60" spans="1:9" ht="15.75">
      <c r="A60" s="32" t="s">
        <v>26</v>
      </c>
      <c r="B60" s="32" t="s">
        <v>11</v>
      </c>
      <c r="C60" s="25" t="s">
        <v>79</v>
      </c>
      <c r="D60" s="26">
        <v>79000416.24</v>
      </c>
      <c r="E60" s="27">
        <f t="shared" si="2"/>
        <v>0.3595088310777874</v>
      </c>
      <c r="F60" s="26">
        <v>176618230.22</v>
      </c>
      <c r="G60" s="28">
        <f t="shared" si="3"/>
        <v>0.6838701694208249</v>
      </c>
      <c r="H60" s="29">
        <f t="shared" si="0"/>
        <v>97617813.98</v>
      </c>
      <c r="I60" s="29">
        <f t="shared" si="1"/>
        <v>223.56620208612713</v>
      </c>
    </row>
    <row r="61" spans="1:9" ht="15.75">
      <c r="A61" s="33" t="s">
        <v>26</v>
      </c>
      <c r="B61" s="33" t="s">
        <v>14</v>
      </c>
      <c r="C61" s="34" t="s">
        <v>80</v>
      </c>
      <c r="D61" s="35">
        <v>583474048.08</v>
      </c>
      <c r="E61" s="27">
        <f t="shared" si="2"/>
        <v>2.655227440222732</v>
      </c>
      <c r="F61" s="35">
        <v>630456003.3</v>
      </c>
      <c r="G61" s="28">
        <f t="shared" si="3"/>
        <v>2.4411412867861717</v>
      </c>
      <c r="H61" s="29">
        <f t="shared" si="0"/>
        <v>46981955.21999991</v>
      </c>
      <c r="I61" s="29">
        <f t="shared" si="1"/>
        <v>108.05210709449725</v>
      </c>
    </row>
    <row r="62" spans="1:9" ht="15.75">
      <c r="A62" s="33" t="s">
        <v>26</v>
      </c>
      <c r="B62" s="33" t="s">
        <v>16</v>
      </c>
      <c r="C62" s="34" t="s">
        <v>81</v>
      </c>
      <c r="D62" s="35">
        <v>2966524146.05</v>
      </c>
      <c r="E62" s="27">
        <f t="shared" si="2"/>
        <v>13.499822898027647</v>
      </c>
      <c r="F62" s="35">
        <v>4806083409.65</v>
      </c>
      <c r="G62" s="28">
        <f t="shared" si="3"/>
        <v>18.60927420410634</v>
      </c>
      <c r="H62" s="29">
        <f t="shared" si="0"/>
        <v>1839559263.5999994</v>
      </c>
      <c r="I62" s="29">
        <f t="shared" si="1"/>
        <v>162.01059465669334</v>
      </c>
    </row>
    <row r="63" spans="1:9" ht="15.75">
      <c r="A63" s="33" t="s">
        <v>26</v>
      </c>
      <c r="B63" s="33" t="s">
        <v>18</v>
      </c>
      <c r="C63" s="36" t="s">
        <v>82</v>
      </c>
      <c r="D63" s="35">
        <v>464311265.67</v>
      </c>
      <c r="E63" s="27">
        <f t="shared" si="2"/>
        <v>2.1129508972479525</v>
      </c>
      <c r="F63" s="35">
        <v>614219697.44</v>
      </c>
      <c r="G63" s="28">
        <f t="shared" si="3"/>
        <v>2.3782739076633277</v>
      </c>
      <c r="H63" s="29">
        <f t="shared" si="0"/>
        <v>149908431.77000004</v>
      </c>
      <c r="I63" s="29">
        <f t="shared" si="1"/>
        <v>132.28619308938855</v>
      </c>
    </row>
    <row r="64" spans="1:9" ht="30">
      <c r="A64" s="33" t="s">
        <v>26</v>
      </c>
      <c r="B64" s="42" t="s">
        <v>22</v>
      </c>
      <c r="C64" s="34" t="s">
        <v>83</v>
      </c>
      <c r="D64" s="35">
        <v>194261871.54</v>
      </c>
      <c r="E64" s="27">
        <f t="shared" si="2"/>
        <v>0.8840315239373059</v>
      </c>
      <c r="F64" s="35">
        <v>197704611.14</v>
      </c>
      <c r="G64" s="28">
        <f t="shared" si="3"/>
        <v>0.765517159509391</v>
      </c>
      <c r="H64" s="29">
        <f t="shared" si="0"/>
        <v>3442739.599999994</v>
      </c>
      <c r="I64" s="29">
        <f t="shared" si="1"/>
        <v>101.77221580987965</v>
      </c>
    </row>
    <row r="65" spans="1:9" ht="28.5">
      <c r="A65" s="38" t="s">
        <v>84</v>
      </c>
      <c r="B65" s="38" t="s">
        <v>12</v>
      </c>
      <c r="C65" s="39" t="s">
        <v>85</v>
      </c>
      <c r="D65" s="40">
        <f>SUM(D66:D69)</f>
        <v>353296897.96</v>
      </c>
      <c r="E65" s="21">
        <f t="shared" si="2"/>
        <v>1.607755513884213</v>
      </c>
      <c r="F65" s="40">
        <f>SUM(F66:F69)</f>
        <v>422255572.24</v>
      </c>
      <c r="G65" s="22">
        <f t="shared" si="3"/>
        <v>1.6349840521386705</v>
      </c>
      <c r="H65" s="23">
        <f t="shared" si="0"/>
        <v>68958674.28000003</v>
      </c>
      <c r="I65" s="23">
        <f t="shared" si="1"/>
        <v>119.51861866837208</v>
      </c>
    </row>
    <row r="66" spans="1:9" ht="15.75">
      <c r="A66" s="33" t="s">
        <v>84</v>
      </c>
      <c r="B66" s="33" t="s">
        <v>11</v>
      </c>
      <c r="C66" s="34" t="s">
        <v>86</v>
      </c>
      <c r="D66" s="35">
        <v>20948750.55</v>
      </c>
      <c r="E66" s="27">
        <f t="shared" si="2"/>
        <v>0.09533191318753305</v>
      </c>
      <c r="F66" s="35">
        <v>221476462.64</v>
      </c>
      <c r="G66" s="28">
        <f t="shared" si="3"/>
        <v>0.8575623583119255</v>
      </c>
      <c r="H66" s="29">
        <f t="shared" si="0"/>
        <v>200527712.08999997</v>
      </c>
      <c r="I66" s="29">
        <f t="shared" si="1"/>
        <v>1057.2299388996257</v>
      </c>
    </row>
    <row r="67" spans="1:9" ht="15.75">
      <c r="A67" s="33" t="s">
        <v>84</v>
      </c>
      <c r="B67" s="33" t="s">
        <v>14</v>
      </c>
      <c r="C67" s="34" t="s">
        <v>87</v>
      </c>
      <c r="D67" s="35">
        <v>270614654.27</v>
      </c>
      <c r="E67" s="27">
        <f t="shared" si="2"/>
        <v>1.231491714341976</v>
      </c>
      <c r="F67" s="35">
        <v>118669219.9</v>
      </c>
      <c r="G67" s="28">
        <f t="shared" si="3"/>
        <v>0.45949016371052015</v>
      </c>
      <c r="H67" s="29">
        <f t="shared" si="0"/>
        <v>-151945434.36999997</v>
      </c>
      <c r="I67" s="29">
        <f t="shared" si="1"/>
        <v>43.85173457073775</v>
      </c>
    </row>
    <row r="68" spans="1:9" ht="15.75">
      <c r="A68" s="33" t="s">
        <v>84</v>
      </c>
      <c r="B68" s="33" t="s">
        <v>16</v>
      </c>
      <c r="C68" s="34" t="s">
        <v>88</v>
      </c>
      <c r="D68" s="35">
        <v>49689087.89</v>
      </c>
      <c r="E68" s="27">
        <f t="shared" si="2"/>
        <v>0.22612116182256894</v>
      </c>
      <c r="F68" s="35">
        <v>69447426.97</v>
      </c>
      <c r="G68" s="28">
        <f t="shared" si="3"/>
        <v>0.2689021602620284</v>
      </c>
      <c r="H68" s="29">
        <f t="shared" si="0"/>
        <v>19758339.08</v>
      </c>
      <c r="I68" s="29">
        <f t="shared" si="1"/>
        <v>139.76393996955696</v>
      </c>
    </row>
    <row r="69" spans="1:9" ht="30">
      <c r="A69" s="33" t="s">
        <v>84</v>
      </c>
      <c r="B69" s="33" t="s">
        <v>20</v>
      </c>
      <c r="C69" s="34" t="s">
        <v>89</v>
      </c>
      <c r="D69" s="35">
        <v>12044405.25</v>
      </c>
      <c r="E69" s="27">
        <f t="shared" si="2"/>
        <v>0.05481072453213528</v>
      </c>
      <c r="F69" s="35">
        <v>12662462.73</v>
      </c>
      <c r="G69" s="28">
        <f t="shared" si="3"/>
        <v>0.04902936985419637</v>
      </c>
      <c r="H69" s="29">
        <f t="shared" si="0"/>
        <v>618057.4800000004</v>
      </c>
      <c r="I69" s="29">
        <f t="shared" si="1"/>
        <v>105.13149024108101</v>
      </c>
    </row>
    <row r="70" spans="1:9" ht="28.5">
      <c r="A70" s="38" t="s">
        <v>49</v>
      </c>
      <c r="B70" s="38" t="s">
        <v>12</v>
      </c>
      <c r="C70" s="39" t="s">
        <v>90</v>
      </c>
      <c r="D70" s="40">
        <f>SUM(D71:D73)</f>
        <v>99395139.17</v>
      </c>
      <c r="E70" s="21">
        <f t="shared" si="2"/>
        <v>0.4523195192954936</v>
      </c>
      <c r="F70" s="40">
        <f>SUM(F71:F73)</f>
        <v>117905038.86</v>
      </c>
      <c r="G70" s="22">
        <f t="shared" si="3"/>
        <v>0.4565312357638295</v>
      </c>
      <c r="H70" s="23">
        <f aca="true" t="shared" si="4" ref="H70:H79">F70-D70</f>
        <v>18509899.689999998</v>
      </c>
      <c r="I70" s="23">
        <f aca="true" t="shared" si="5" ref="I70:I79">F70/D70*100</f>
        <v>118.62254014086311</v>
      </c>
    </row>
    <row r="71" spans="1:9" ht="15.75">
      <c r="A71" s="33" t="s">
        <v>49</v>
      </c>
      <c r="B71" s="33" t="s">
        <v>11</v>
      </c>
      <c r="C71" s="34" t="s">
        <v>91</v>
      </c>
      <c r="D71" s="35">
        <v>76212496.27</v>
      </c>
      <c r="E71" s="27">
        <f t="shared" si="2"/>
        <v>0.3468217859044021</v>
      </c>
      <c r="F71" s="35">
        <v>95709800</v>
      </c>
      <c r="G71" s="28">
        <f t="shared" si="3"/>
        <v>0.37059072022012285</v>
      </c>
      <c r="H71" s="29">
        <f t="shared" si="4"/>
        <v>19497303.730000004</v>
      </c>
      <c r="I71" s="29">
        <f t="shared" si="5"/>
        <v>125.58281736491925</v>
      </c>
    </row>
    <row r="72" spans="1:9" ht="15.75">
      <c r="A72" s="33" t="s">
        <v>49</v>
      </c>
      <c r="B72" s="33" t="s">
        <v>14</v>
      </c>
      <c r="C72" s="34" t="s">
        <v>92</v>
      </c>
      <c r="D72" s="35">
        <v>19356062.11</v>
      </c>
      <c r="E72" s="27">
        <f aca="true" t="shared" si="6" ref="E72:E79">D72/$D$5*100</f>
        <v>0.08808403290300373</v>
      </c>
      <c r="F72" s="35">
        <v>18458728.86</v>
      </c>
      <c r="G72" s="28">
        <f aca="true" t="shared" si="7" ref="G72:G79">F72/$F$5*100</f>
        <v>0.07147265611855178</v>
      </c>
      <c r="H72" s="29">
        <f t="shared" si="4"/>
        <v>-897333.25</v>
      </c>
      <c r="I72" s="29">
        <f t="shared" si="5"/>
        <v>95.36407124083154</v>
      </c>
    </row>
    <row r="73" spans="1:9" ht="30">
      <c r="A73" s="33" t="s">
        <v>49</v>
      </c>
      <c r="B73" s="33" t="s">
        <v>18</v>
      </c>
      <c r="C73" s="34" t="s">
        <v>93</v>
      </c>
      <c r="D73" s="35">
        <v>3826580.79</v>
      </c>
      <c r="E73" s="27">
        <f t="shared" si="6"/>
        <v>0.01741370048808766</v>
      </c>
      <c r="F73" s="35">
        <v>3736510</v>
      </c>
      <c r="G73" s="28">
        <f t="shared" si="7"/>
        <v>0.014467859425154909</v>
      </c>
      <c r="H73" s="29">
        <f t="shared" si="4"/>
        <v>-90070.79000000004</v>
      </c>
      <c r="I73" s="29">
        <f t="shared" si="5"/>
        <v>97.64618088724582</v>
      </c>
    </row>
    <row r="74" spans="1:9" ht="47.25">
      <c r="A74" s="43" t="s">
        <v>28</v>
      </c>
      <c r="B74" s="43" t="s">
        <v>12</v>
      </c>
      <c r="C74" s="44" t="s">
        <v>94</v>
      </c>
      <c r="D74" s="40">
        <f>D75</f>
        <v>433566803.96</v>
      </c>
      <c r="E74" s="21">
        <f t="shared" si="6"/>
        <v>1.9730414383167534</v>
      </c>
      <c r="F74" s="40">
        <f>F75</f>
        <v>19793868.63</v>
      </c>
      <c r="G74" s="22">
        <f t="shared" si="7"/>
        <v>0.07664235043364624</v>
      </c>
      <c r="H74" s="23">
        <f t="shared" si="4"/>
        <v>-413772935.33</v>
      </c>
      <c r="I74" s="23">
        <f t="shared" si="5"/>
        <v>4.5653561225656345</v>
      </c>
    </row>
    <row r="75" spans="1:9" ht="45">
      <c r="A75" s="33" t="s">
        <v>28</v>
      </c>
      <c r="B75" s="33" t="s">
        <v>11</v>
      </c>
      <c r="C75" s="34" t="s">
        <v>95</v>
      </c>
      <c r="D75" s="35">
        <v>433566803.96</v>
      </c>
      <c r="E75" s="27">
        <f t="shared" si="6"/>
        <v>1.9730414383167534</v>
      </c>
      <c r="F75" s="35">
        <v>19793868.63</v>
      </c>
      <c r="G75" s="28">
        <f t="shared" si="7"/>
        <v>0.07664235043364624</v>
      </c>
      <c r="H75" s="29">
        <f t="shared" si="4"/>
        <v>-413772935.33</v>
      </c>
      <c r="I75" s="29">
        <f t="shared" si="5"/>
        <v>4.5653561225656345</v>
      </c>
    </row>
    <row r="76" spans="1:9" ht="85.5">
      <c r="A76" s="18" t="s">
        <v>37</v>
      </c>
      <c r="B76" s="18" t="s">
        <v>12</v>
      </c>
      <c r="C76" s="19" t="s">
        <v>96</v>
      </c>
      <c r="D76" s="40">
        <f>SUM(D77:D79)</f>
        <v>364080056.39</v>
      </c>
      <c r="E76" s="21">
        <f t="shared" si="6"/>
        <v>1.6568266563794478</v>
      </c>
      <c r="F76" s="40">
        <f>SUM(F77:F79)</f>
        <v>1083489019.92</v>
      </c>
      <c r="G76" s="22">
        <f t="shared" si="7"/>
        <v>4.1952963671718875</v>
      </c>
      <c r="H76" s="23">
        <f t="shared" si="4"/>
        <v>719408963.5300001</v>
      </c>
      <c r="I76" s="23">
        <f t="shared" si="5"/>
        <v>297.5963667615384</v>
      </c>
    </row>
    <row r="77" spans="1:9" ht="45">
      <c r="A77" s="24" t="s">
        <v>37</v>
      </c>
      <c r="B77" s="42" t="s">
        <v>11</v>
      </c>
      <c r="C77" s="25" t="s">
        <v>97</v>
      </c>
      <c r="D77" s="26">
        <v>99289791</v>
      </c>
      <c r="E77" s="27">
        <f t="shared" si="6"/>
        <v>0.45184010919545275</v>
      </c>
      <c r="F77" s="26">
        <v>185782881</v>
      </c>
      <c r="G77" s="28">
        <f t="shared" si="7"/>
        <v>0.7193559246217146</v>
      </c>
      <c r="H77" s="29">
        <f t="shared" si="4"/>
        <v>86493090</v>
      </c>
      <c r="I77" s="29">
        <f t="shared" si="5"/>
        <v>187.11176559934546</v>
      </c>
    </row>
    <row r="78" spans="1:9" ht="15.75">
      <c r="A78" s="24" t="s">
        <v>37</v>
      </c>
      <c r="B78" s="42" t="s">
        <v>14</v>
      </c>
      <c r="C78" s="45" t="s">
        <v>98</v>
      </c>
      <c r="D78" s="26">
        <v>0</v>
      </c>
      <c r="E78" s="27">
        <f t="shared" si="6"/>
        <v>0</v>
      </c>
      <c r="F78" s="26">
        <v>211154741</v>
      </c>
      <c r="G78" s="28">
        <f t="shared" si="7"/>
        <v>0.8175963960334628</v>
      </c>
      <c r="H78" s="29">
        <f t="shared" si="4"/>
        <v>211154741</v>
      </c>
      <c r="I78" s="29"/>
    </row>
    <row r="79" spans="1:9" ht="30">
      <c r="A79" s="46">
        <v>14</v>
      </c>
      <c r="B79" s="47" t="s">
        <v>16</v>
      </c>
      <c r="C79" s="48" t="s">
        <v>99</v>
      </c>
      <c r="D79" s="29">
        <v>264790265.39</v>
      </c>
      <c r="E79" s="27">
        <f t="shared" si="6"/>
        <v>1.2049865471839951</v>
      </c>
      <c r="F79" s="29">
        <v>686551397.92</v>
      </c>
      <c r="G79" s="28">
        <f t="shared" si="7"/>
        <v>2.658344046516709</v>
      </c>
      <c r="H79" s="29">
        <f t="shared" si="4"/>
        <v>421761132.53</v>
      </c>
      <c r="I79" s="29">
        <f t="shared" si="5"/>
        <v>259.2812076791431</v>
      </c>
    </row>
  </sheetData>
  <sheetProtection/>
  <mergeCells count="9">
    <mergeCell ref="A1:I1"/>
    <mergeCell ref="H2:I2"/>
    <mergeCell ref="A3:A4"/>
    <mergeCell ref="B3:B4"/>
    <mergeCell ref="C3:C4"/>
    <mergeCell ref="D3:E3"/>
    <mergeCell ref="F3:G3"/>
    <mergeCell ref="H3:H4"/>
    <mergeCell ref="I3:I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Klimova EV.</cp:lastModifiedBy>
  <dcterms:created xsi:type="dcterms:W3CDTF">2017-08-25T08:37:46Z</dcterms:created>
  <dcterms:modified xsi:type="dcterms:W3CDTF">2017-08-25T08:40:53Z</dcterms:modified>
  <cp:category/>
  <cp:version/>
  <cp:contentType/>
  <cp:contentStatus/>
</cp:coreProperties>
</file>